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87" windowWidth="12451" windowHeight="8989" tabRatio="891" activeTab="0"/>
  </bookViews>
  <sheets>
    <sheet name="BONUSES" sheetId="1" r:id="rId1"/>
  </sheets>
  <definedNames>
    <definedName name="_xlnm.Print_Area" localSheetId="0">'BONUSES'!$A$1:$O$31</definedName>
  </definedNames>
  <calcPr fullCalcOnLoad="1"/>
</workbook>
</file>

<file path=xl/sharedStrings.xml><?xml version="1.0" encoding="utf-8"?>
<sst xmlns="http://schemas.openxmlformats.org/spreadsheetml/2006/main" count="74" uniqueCount="38">
  <si>
    <t>MAY</t>
  </si>
  <si>
    <t>JAN</t>
  </si>
  <si>
    <t>FEB</t>
  </si>
  <si>
    <t>MAR</t>
  </si>
  <si>
    <t>APR</t>
  </si>
  <si>
    <t>AUG</t>
  </si>
  <si>
    <t>OCT</t>
  </si>
  <si>
    <t>NOV</t>
  </si>
  <si>
    <t>DEC</t>
  </si>
  <si>
    <t>JUN</t>
  </si>
  <si>
    <t>JUL</t>
  </si>
  <si>
    <t>SEP</t>
  </si>
  <si>
    <t>Bonus Month</t>
  </si>
  <si>
    <t>Monthly INCOME</t>
  </si>
  <si>
    <t>Monthly Adjusted CHARGES</t>
  </si>
  <si>
    <t xml:space="preserve">         AVERAGE of INCOME/CHARGES</t>
  </si>
  <si>
    <t>Salaries Earned at</t>
  </si>
  <si>
    <t>Each Team Members Quarterly "Kitty" Balance</t>
  </si>
  <si>
    <t>Bonus Basis</t>
  </si>
  <si>
    <r>
      <t xml:space="preserve">Individual </t>
    </r>
    <r>
      <rPr>
        <b/>
        <sz val="9"/>
        <color indexed="8"/>
        <rFont val="Arial Narrow"/>
        <family val="2"/>
      </rPr>
      <t>Share of This Month's Bonus</t>
    </r>
  </si>
  <si>
    <t>Full/Part</t>
  </si>
  <si>
    <t>TOTALS</t>
  </si>
  <si>
    <t>To Date Totals:</t>
  </si>
  <si>
    <t>1st Quarter</t>
  </si>
  <si>
    <t>2nd Quarter</t>
  </si>
  <si>
    <t>3rd Quarter</t>
  </si>
  <si>
    <t>4th Quarter</t>
  </si>
  <si>
    <t>Bonus+Kitty</t>
  </si>
  <si>
    <t>Individual Team Member's Bonus</t>
  </si>
  <si>
    <t>Salaries, Taxes and $ Benefits Paid</t>
  </si>
  <si>
    <t>Per 1% of Goal</t>
  </si>
  <si>
    <t>Dr. X's 2014 Monthly Bonuses</t>
  </si>
  <si>
    <t>Last, First Name</t>
  </si>
  <si>
    <r>
      <t xml:space="preserve">Individual </t>
    </r>
    <r>
      <rPr>
        <b/>
        <sz val="11"/>
        <color indexed="8"/>
        <rFont val="Arial Narrow"/>
        <family val="2"/>
      </rPr>
      <t>Team Member Bonus</t>
    </r>
  </si>
  <si>
    <r>
      <t xml:space="preserve">% Salary = </t>
    </r>
    <r>
      <rPr>
        <sz val="11"/>
        <color indexed="8"/>
        <rFont val="Arial Narrow"/>
        <family val="2"/>
      </rPr>
      <t>Salaries/(AVG of INCOME/CHARGES)</t>
    </r>
  </si>
  <si>
    <t>E               X             A               M                 P                 L                E</t>
  </si>
  <si>
    <t>DELETE GREEN CELLS</t>
  </si>
  <si>
    <r>
      <t xml:space="preserve">AFTER </t>
    </r>
    <r>
      <rPr>
        <b/>
        <sz val="14"/>
        <color indexed="10"/>
        <rFont val="Arial"/>
        <family val="2"/>
      </rPr>
      <t>THE MONTHLY BONUS IS CALCULATED…DELETE THE GREEN CELLS ABOVE THAT DON'T APPLY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</si>
</sst>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%"/>
    <numFmt numFmtId="168" formatCode="mmmmm"/>
    <numFmt numFmtId="169" formatCode="#,##0.0_);\(#,##0.0\)"/>
    <numFmt numFmtId="170" formatCode="&quot;$&quot;#,##0.0_);\(&quot;$&quot;#,##0.0\)"/>
    <numFmt numFmtId="171" formatCode="0_);[Red]\(0\)"/>
    <numFmt numFmtId="172" formatCode="0.00_);[Red]\(0.00\)"/>
    <numFmt numFmtId="173" formatCode="0.0_);[Red]\(0.0\)"/>
    <numFmt numFmtId="174" formatCode="&quot;$&quot;#,##0.0"/>
    <numFmt numFmtId="175" formatCode="&quot;$&quot;#,##0.0_);[Red]\(&quot;$&quot;#,##0.0\)"/>
    <numFmt numFmtId="176" formatCode="0.0_);\(0.0\)"/>
    <numFmt numFmtId="177" formatCode="0_);\(0\)"/>
    <numFmt numFmtId="178" formatCode="0.00_)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36">
    <font>
      <sz val="9"/>
      <name val="Arial Narrow"/>
      <family val="0"/>
    </font>
    <font>
      <b/>
      <sz val="9"/>
      <name val="Arial Narrow"/>
      <family val="0"/>
    </font>
    <font>
      <i/>
      <sz val="9"/>
      <name val="Arial Narrow"/>
      <family val="0"/>
    </font>
    <font>
      <b/>
      <i/>
      <sz val="9"/>
      <name val="Arial Narrow"/>
      <family val="0"/>
    </font>
    <font>
      <sz val="8"/>
      <name val="Arial Narrow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sz val="9"/>
      <color indexed="10"/>
      <name val="Arial Narrow"/>
      <family val="2"/>
    </font>
    <font>
      <u val="single"/>
      <sz val="6.3"/>
      <color indexed="12"/>
      <name val="Arial Narrow"/>
      <family val="0"/>
    </font>
    <font>
      <u val="single"/>
      <sz val="6.3"/>
      <color indexed="36"/>
      <name val="Arial Narrow"/>
      <family val="0"/>
    </font>
    <font>
      <sz val="9"/>
      <color indexed="8"/>
      <name val="Arial Narrow"/>
      <family val="0"/>
    </font>
    <font>
      <sz val="10"/>
      <color indexed="8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b/>
      <sz val="24"/>
      <color indexed="48"/>
      <name val="Times New Roman"/>
      <family val="1"/>
    </font>
    <font>
      <sz val="11"/>
      <color indexed="8"/>
      <name val="Arial"/>
      <family val="2"/>
    </font>
    <font>
      <sz val="48"/>
      <color indexed="10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 Narrow"/>
      <family val="2"/>
    </font>
    <font>
      <b/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125">
        <fgColor indexed="8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thin"/>
    </border>
    <border>
      <left style="medium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29" fillId="0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166" fontId="22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indent="1" shrinkToFit="1"/>
    </xf>
    <xf numFmtId="166" fontId="22" fillId="0" borderId="15" xfId="0" applyNumberFormat="1" applyFont="1" applyBorder="1" applyAlignment="1">
      <alignment horizontal="center" vertical="center"/>
    </xf>
    <xf numFmtId="166" fontId="22" fillId="0" borderId="16" xfId="0" applyNumberFormat="1" applyFont="1" applyBorder="1" applyAlignment="1">
      <alignment horizontal="center" vertical="center"/>
    </xf>
    <xf numFmtId="166" fontId="22" fillId="0" borderId="1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 wrapText="1"/>
    </xf>
    <xf numFmtId="166" fontId="7" fillId="0" borderId="0" xfId="0" applyNumberFormat="1" applyFont="1" applyBorder="1" applyAlignment="1">
      <alignment horizontal="center" vertical="center"/>
    </xf>
    <xf numFmtId="9" fontId="8" fillId="0" borderId="18" xfId="0" applyNumberFormat="1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165" fontId="23" fillId="2" borderId="4" xfId="0" applyNumberFormat="1" applyFont="1" applyFill="1" applyBorder="1" applyAlignment="1">
      <alignment horizontal="center" vertical="center"/>
    </xf>
    <xf numFmtId="165" fontId="23" fillId="2" borderId="2" xfId="0" applyNumberFormat="1" applyFont="1" applyFill="1" applyBorder="1" applyAlignment="1">
      <alignment horizontal="center" vertical="center"/>
    </xf>
    <xf numFmtId="165" fontId="23" fillId="2" borderId="5" xfId="0" applyNumberFormat="1" applyFont="1" applyFill="1" applyBorder="1" applyAlignment="1">
      <alignment horizontal="center" vertical="center"/>
    </xf>
    <xf numFmtId="165" fontId="23" fillId="2" borderId="1" xfId="0" applyNumberFormat="1" applyFont="1" applyFill="1" applyBorder="1" applyAlignment="1">
      <alignment horizontal="center" vertical="center"/>
    </xf>
    <xf numFmtId="165" fontId="23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left" vertical="center" indent="1" shrinkToFit="1"/>
    </xf>
    <xf numFmtId="10" fontId="20" fillId="0" borderId="12" xfId="21" applyNumberFormat="1" applyFont="1" applyBorder="1" applyAlignment="1">
      <alignment horizontal="center" vertical="center"/>
    </xf>
    <xf numFmtId="10" fontId="20" fillId="0" borderId="21" xfId="0" applyNumberFormat="1" applyFont="1" applyFill="1" applyBorder="1" applyAlignment="1">
      <alignment horizontal="center" vertical="center" shrinkToFit="1"/>
    </xf>
    <xf numFmtId="165" fontId="20" fillId="0" borderId="22" xfId="0" applyNumberFormat="1" applyFont="1" applyFill="1" applyBorder="1" applyAlignment="1">
      <alignment horizontal="center" vertical="center" shrinkToFit="1"/>
    </xf>
    <xf numFmtId="165" fontId="20" fillId="3" borderId="23" xfId="0" applyNumberFormat="1" applyFont="1" applyFill="1" applyBorder="1" applyAlignment="1">
      <alignment horizontal="center" vertical="center" shrinkToFit="1"/>
    </xf>
    <xf numFmtId="165" fontId="20" fillId="3" borderId="24" xfId="0" applyNumberFormat="1" applyFont="1" applyFill="1" applyBorder="1" applyAlignment="1">
      <alignment horizontal="center" vertical="center" shrinkToFit="1"/>
    </xf>
    <xf numFmtId="7" fontId="20" fillId="0" borderId="25" xfId="0" applyNumberFormat="1" applyFont="1" applyFill="1" applyBorder="1" applyAlignment="1">
      <alignment horizontal="center" vertical="center" shrinkToFit="1"/>
    </xf>
    <xf numFmtId="7" fontId="20" fillId="0" borderId="26" xfId="0" applyNumberFormat="1" applyFont="1" applyFill="1" applyBorder="1" applyAlignment="1">
      <alignment horizontal="center" vertical="center" shrinkToFit="1"/>
    </xf>
    <xf numFmtId="165" fontId="26" fillId="4" borderId="27" xfId="0" applyNumberFormat="1" applyFont="1" applyFill="1" applyBorder="1" applyAlignment="1">
      <alignment horizontal="center" vertical="center" shrinkToFit="1"/>
    </xf>
    <xf numFmtId="165" fontId="26" fillId="4" borderId="19" xfId="0" applyNumberFormat="1" applyFont="1" applyFill="1" applyBorder="1" applyAlignment="1">
      <alignment horizontal="center" vertical="center" shrinkToFit="1"/>
    </xf>
    <xf numFmtId="165" fontId="26" fillId="4" borderId="28" xfId="0" applyNumberFormat="1" applyFont="1" applyFill="1" applyBorder="1" applyAlignment="1">
      <alignment horizontal="center" vertical="center" shrinkToFit="1"/>
    </xf>
    <xf numFmtId="7" fontId="26" fillId="4" borderId="29" xfId="0" applyNumberFormat="1" applyFont="1" applyFill="1" applyBorder="1" applyAlignment="1">
      <alignment horizontal="center" vertical="center" shrinkToFit="1"/>
    </xf>
    <xf numFmtId="7" fontId="26" fillId="4" borderId="30" xfId="0" applyNumberFormat="1" applyFont="1" applyFill="1" applyBorder="1" applyAlignment="1">
      <alignment horizontal="center" vertical="center" shrinkToFit="1"/>
    </xf>
    <xf numFmtId="2" fontId="30" fillId="0" borderId="31" xfId="0" applyNumberFormat="1" applyFont="1" applyFill="1" applyBorder="1" applyAlignment="1">
      <alignment horizontal="center" vertical="center"/>
    </xf>
    <xf numFmtId="2" fontId="30" fillId="0" borderId="32" xfId="0" applyNumberFormat="1" applyFont="1" applyFill="1" applyBorder="1" applyAlignment="1">
      <alignment horizontal="center" vertical="center"/>
    </xf>
    <xf numFmtId="2" fontId="11" fillId="0" borderId="33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 vertical="center"/>
    </xf>
    <xf numFmtId="165" fontId="20" fillId="4" borderId="35" xfId="0" applyNumberFormat="1" applyFont="1" applyFill="1" applyBorder="1" applyAlignment="1">
      <alignment horizontal="center" vertical="center"/>
    </xf>
    <xf numFmtId="165" fontId="20" fillId="4" borderId="36" xfId="0" applyNumberFormat="1" applyFont="1" applyFill="1" applyBorder="1" applyAlignment="1">
      <alignment horizontal="center" vertical="center"/>
    </xf>
    <xf numFmtId="165" fontId="20" fillId="4" borderId="14" xfId="0" applyNumberFormat="1" applyFont="1" applyFill="1" applyBorder="1" applyAlignment="1">
      <alignment horizontal="center" vertical="center"/>
    </xf>
    <xf numFmtId="165" fontId="20" fillId="4" borderId="31" xfId="0" applyNumberFormat="1" applyFont="1" applyFill="1" applyBorder="1" applyAlignment="1">
      <alignment horizontal="center" vertical="center"/>
    </xf>
    <xf numFmtId="0" fontId="20" fillId="4" borderId="31" xfId="0" applyNumberFormat="1" applyFont="1" applyFill="1" applyBorder="1" applyAlignment="1">
      <alignment horizontal="center" vertical="center"/>
    </xf>
    <xf numFmtId="165" fontId="20" fillId="4" borderId="20" xfId="0" applyNumberFormat="1" applyFont="1" applyFill="1" applyBorder="1" applyAlignment="1">
      <alignment horizontal="center" vertical="center"/>
    </xf>
    <xf numFmtId="165" fontId="20" fillId="4" borderId="37" xfId="0" applyNumberFormat="1" applyFont="1" applyFill="1" applyBorder="1" applyAlignment="1">
      <alignment horizontal="center" vertical="center"/>
    </xf>
    <xf numFmtId="165" fontId="20" fillId="4" borderId="38" xfId="0" applyNumberFormat="1" applyFont="1" applyFill="1" applyBorder="1" applyAlignment="1">
      <alignment horizontal="center" vertical="center"/>
    </xf>
    <xf numFmtId="165" fontId="20" fillId="4" borderId="39" xfId="0" applyNumberFormat="1" applyFont="1" applyFill="1" applyBorder="1" applyAlignment="1">
      <alignment horizontal="center" vertical="center"/>
    </xf>
    <xf numFmtId="0" fontId="20" fillId="4" borderId="39" xfId="0" applyNumberFormat="1" applyFont="1" applyFill="1" applyBorder="1" applyAlignment="1">
      <alignment horizontal="center" vertical="center"/>
    </xf>
    <xf numFmtId="0" fontId="27" fillId="2" borderId="40" xfId="0" applyFont="1" applyFill="1" applyBorder="1" applyAlignment="1">
      <alignment horizontal="center" vertical="center"/>
    </xf>
    <xf numFmtId="166" fontId="22" fillId="0" borderId="41" xfId="0" applyNumberFormat="1" applyFont="1" applyBorder="1" applyAlignment="1">
      <alignment horizontal="center" vertical="center"/>
    </xf>
    <xf numFmtId="166" fontId="22" fillId="0" borderId="42" xfId="0" applyNumberFormat="1" applyFont="1" applyBorder="1" applyAlignment="1">
      <alignment horizontal="center" vertical="center"/>
    </xf>
    <xf numFmtId="166" fontId="22" fillId="0" borderId="43" xfId="0" applyNumberFormat="1" applyFont="1" applyBorder="1" applyAlignment="1">
      <alignment horizontal="center" vertical="center"/>
    </xf>
    <xf numFmtId="166" fontId="22" fillId="0" borderId="44" xfId="0" applyNumberFormat="1" applyFont="1" applyBorder="1" applyAlignment="1">
      <alignment horizontal="center" vertical="center"/>
    </xf>
    <xf numFmtId="10" fontId="20" fillId="0" borderId="44" xfId="21" applyNumberFormat="1" applyFont="1" applyBorder="1" applyAlignment="1">
      <alignment horizontal="center" vertical="center"/>
    </xf>
    <xf numFmtId="10" fontId="20" fillId="0" borderId="45" xfId="0" applyNumberFormat="1" applyFont="1" applyFill="1" applyBorder="1" applyAlignment="1">
      <alignment horizontal="center" vertical="center" shrinkToFit="1"/>
    </xf>
    <xf numFmtId="165" fontId="20" fillId="0" borderId="46" xfId="0" applyNumberFormat="1" applyFont="1" applyFill="1" applyBorder="1" applyAlignment="1">
      <alignment horizontal="center" vertical="center" shrinkToFit="1"/>
    </xf>
    <xf numFmtId="0" fontId="27" fillId="2" borderId="28" xfId="0" applyFont="1" applyFill="1" applyBorder="1" applyAlignment="1">
      <alignment horizontal="center" vertical="center"/>
    </xf>
    <xf numFmtId="166" fontId="22" fillId="0" borderId="47" xfId="0" applyNumberFormat="1" applyFont="1" applyBorder="1" applyAlignment="1">
      <alignment horizontal="center" vertical="center"/>
    </xf>
    <xf numFmtId="166" fontId="22" fillId="0" borderId="18" xfId="0" applyNumberFormat="1" applyFont="1" applyBorder="1" applyAlignment="1">
      <alignment horizontal="center" vertical="center"/>
    </xf>
    <xf numFmtId="166" fontId="22" fillId="0" borderId="48" xfId="0" applyNumberFormat="1" applyFont="1" applyBorder="1" applyAlignment="1">
      <alignment horizontal="center" vertical="center"/>
    </xf>
    <xf numFmtId="10" fontId="20" fillId="0" borderId="49" xfId="0" applyNumberFormat="1" applyFont="1" applyFill="1" applyBorder="1" applyAlignment="1">
      <alignment horizontal="center" vertical="center" shrinkToFit="1"/>
    </xf>
    <xf numFmtId="165" fontId="20" fillId="0" borderId="50" xfId="0" applyNumberFormat="1" applyFont="1" applyFill="1" applyBorder="1" applyAlignment="1">
      <alignment horizontal="center" vertical="center" shrinkToFit="1"/>
    </xf>
    <xf numFmtId="7" fontId="20" fillId="0" borderId="51" xfId="0" applyNumberFormat="1" applyFont="1" applyFill="1" applyBorder="1" applyAlignment="1">
      <alignment horizontal="center" vertical="center" shrinkToFi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31" fillId="5" borderId="54" xfId="0" applyFont="1" applyFill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 wrapText="1"/>
    </xf>
    <xf numFmtId="0" fontId="31" fillId="5" borderId="5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2" fillId="0" borderId="66" xfId="0" applyFont="1" applyFill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" vertical="center"/>
    </xf>
    <xf numFmtId="166" fontId="20" fillId="0" borderId="18" xfId="0" applyNumberFormat="1" applyFont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" vertical="center"/>
    </xf>
    <xf numFmtId="166" fontId="20" fillId="0" borderId="48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166" fontId="20" fillId="0" borderId="43" xfId="0" applyNumberFormat="1" applyFont="1" applyBorder="1" applyAlignment="1">
      <alignment horizontal="center" vertical="center"/>
    </xf>
    <xf numFmtId="166" fontId="20" fillId="0" borderId="12" xfId="0" applyNumberFormat="1" applyFont="1" applyBorder="1" applyAlignment="1">
      <alignment horizontal="center" vertical="center"/>
    </xf>
    <xf numFmtId="166" fontId="20" fillId="0" borderId="44" xfId="0" applyNumberFormat="1" applyFont="1" applyBorder="1" applyAlignment="1">
      <alignment horizontal="center" vertical="center"/>
    </xf>
    <xf numFmtId="165" fontId="33" fillId="0" borderId="4" xfId="0" applyNumberFormat="1" applyFont="1" applyFill="1" applyBorder="1" applyAlignment="1">
      <alignment horizontal="center" vertical="center"/>
    </xf>
    <xf numFmtId="165" fontId="33" fillId="0" borderId="2" xfId="0" applyNumberFormat="1" applyFont="1" applyFill="1" applyBorder="1" applyAlignment="1">
      <alignment horizontal="center" vertical="center"/>
    </xf>
    <xf numFmtId="165" fontId="33" fillId="0" borderId="3" xfId="0" applyNumberFormat="1" applyFont="1" applyFill="1" applyBorder="1" applyAlignment="1">
      <alignment horizontal="center" vertical="center"/>
    </xf>
    <xf numFmtId="165" fontId="33" fillId="0" borderId="9" xfId="0" applyNumberFormat="1" applyFont="1" applyBorder="1" applyAlignment="1">
      <alignment horizontal="center" vertical="center"/>
    </xf>
    <xf numFmtId="165" fontId="33" fillId="0" borderId="7" xfId="0" applyNumberFormat="1" applyFont="1" applyBorder="1" applyAlignment="1">
      <alignment horizontal="center" vertical="center"/>
    </xf>
    <xf numFmtId="165" fontId="33" fillId="0" borderId="8" xfId="0" applyNumberFormat="1" applyFont="1" applyBorder="1" applyAlignment="1">
      <alignment horizontal="center" vertical="center"/>
    </xf>
    <xf numFmtId="165" fontId="34" fillId="0" borderId="29" xfId="0" applyNumberFormat="1" applyFont="1" applyFill="1" applyBorder="1" applyAlignment="1">
      <alignment horizontal="center" vertical="center"/>
    </xf>
    <xf numFmtId="165" fontId="34" fillId="0" borderId="66" xfId="0" applyNumberFormat="1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01000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27813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27813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5" name="Line 5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6" name="Line 5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" name="Line 6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4" name="Line 6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5" name="Line 6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6" name="Line 6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7" name="Line 6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8" name="Line 6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9" name="Line 6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0" name="Line 7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" name="Line 7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2" name="Line 7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3" name="Line 7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4" name="Line 7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5" name="Line 7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6" name="Line 7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7" name="Line 7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8" name="Line 7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9" name="Line 7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0" name="Line 8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1" name="Line 8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2" name="Line 8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3" name="Line 8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4" name="Line 8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5" name="Line 8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6" name="Line 8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7" name="Line 8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8" name="Line 8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89" name="Line 8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0" name="Line 9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1" name="Line 9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2" name="Line 9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3" name="Line 9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4" name="Line 9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5" name="Line 9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6" name="Line 9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7" name="Line 9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8" name="Line 9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99" name="Line 9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0" name="Line 10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1" name="Line 10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2" name="Line 10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3" name="Line 10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4" name="Line 10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5" name="Line 10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6" name="Line 10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7" name="Line 10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8" name="Line 10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09" name="Line 10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0" name="Line 11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1" name="Line 11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2" name="Line 11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3" name="Line 11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4" name="Line 11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5" name="Line 11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6" name="Line 11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7" name="Line 11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8" name="Line 11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19" name="Line 11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20" name="Line 12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21" name="Line 12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22" name="Line 12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24" name="Line 12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25" name="Line 12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26" name="Line 12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27" name="Line 12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28" name="Line 12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29" name="Line 12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30" name="Line 13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31" name="Line 13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32" name="Line 13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33" name="Line 13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34" name="Line 13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35" name="Line 13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36" name="Line 13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38" name="Line 13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39" name="Line 13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40" name="Line 14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41" name="Line 14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42" name="Line 14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43" name="Line 14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44" name="Line 14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45" name="Line 14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46" name="Line 14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47" name="Line 14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48" name="Line 14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49" name="Line 14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50" name="Line 15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51" name="Line 15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52" name="Line 15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53" name="Line 15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54" name="Line 15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55" name="Line 15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56" name="Line 15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57" name="Line 15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58" name="Line 15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59" name="Line 15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60" name="Line 16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61" name="Line 16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62" name="Line 16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63" name="Line 16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64" name="Line 16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65" name="Line 16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66" name="Line 16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67" name="Line 16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68" name="Line 16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69" name="Line 16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0" name="Line 17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1" name="Line 17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2" name="Line 17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3" name="Line 17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4" name="Line 17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5" name="Line 17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6" name="Line 17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7" name="Line 17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8" name="Line 17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79" name="Line 17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0" name="Line 18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1" name="Line 18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2" name="Line 18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3" name="Line 18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4" name="Line 18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5" name="Line 18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6" name="Line 18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7" name="Line 18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8" name="Line 18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9" name="Line 18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90" name="Line 19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91" name="Line 19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92" name="Line 19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93" name="Line 19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94" name="Line 19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95" name="Line 19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97" name="Line 19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98" name="Line 19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99" name="Line 19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00" name="Line 20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01" name="Line 20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03" name="Line 20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04" name="Line 20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05" name="Line 20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06" name="Line 20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07" name="Line 20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08" name="Line 20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09" name="Line 20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10" name="Line 21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11" name="Line 21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12" name="Line 21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13" name="Line 21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14" name="Line 21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15" name="Line 21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16" name="Line 21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17" name="Line 21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18" name="Line 21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19" name="Line 21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20" name="Line 22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21" name="Line 22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22" name="Line 22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23" name="Line 22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24" name="Line 22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26" name="Line 22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27" name="Line 22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28" name="Line 22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29" name="Line 22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30" name="Line 23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31" name="Line 23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32" name="Line 23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33" name="Line 23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34" name="Line 23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35" name="Line 23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36" name="Line 23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37" name="Line 23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38" name="Line 23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39" name="Line 23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40" name="Line 24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41" name="Line 24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42" name="Line 24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43" name="Line 24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44" name="Line 24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45" name="Line 24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46" name="Line 24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47" name="Line 24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48" name="Line 24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49" name="Line 24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50" name="Line 25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51" name="Line 25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52" name="Line 25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53" name="Line 25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54" name="Line 25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56" name="Line 25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57" name="Line 25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58" name="Line 25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59" name="Line 25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0" name="Line 26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1" name="Line 26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2" name="Line 26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3" name="Line 26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4" name="Line 26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5" name="Line 26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6" name="Line 26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7" name="Line 26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8" name="Line 26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69" name="Line 26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0" name="Line 27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2" name="Line 27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3" name="Line 27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4" name="Line 27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5" name="Line 27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6" name="Line 27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7" name="Line 27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8" name="Line 27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79" name="Line 27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80" name="Line 28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81" name="Line 28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82" name="Line 28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83" name="Line 28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84" name="Line 28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85" name="Line 28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86" name="Line 28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87" name="Line 28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88" name="Line 28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89" name="Line 28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90" name="Line 29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91" name="Line 29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92" name="Line 29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93" name="Line 29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94" name="Line 29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95" name="Line 29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96" name="Line 29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97" name="Line 29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98" name="Line 29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99" name="Line 29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00" name="Line 30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01" name="Line 30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03" name="Line 30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04" name="Line 30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05" name="Line 30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06" name="Line 30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07" name="Line 30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08" name="Line 30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09" name="Line 30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10" name="Line 31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11" name="Line 31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12" name="Line 31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13" name="Line 31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14" name="Line 31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15" name="Line 31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16" name="Line 31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17" name="Line 31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18" name="Line 31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19" name="Line 31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20" name="Line 32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21" name="Line 32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22" name="Line 32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23" name="Line 32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24" name="Line 32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25" name="Line 32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26" name="Line 32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27" name="Line 32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28" name="Line 32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29" name="Line 32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30" name="Line 33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31" name="Line 33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32" name="Line 33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33" name="Line 33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34" name="Line 33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35" name="Line 33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36" name="Line 33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37" name="Line 33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38" name="Line 33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39" name="Line 33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40" name="Line 34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41" name="Line 34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42" name="Line 34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43" name="Line 34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44" name="Line 34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45" name="Line 34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46" name="Line 34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47" name="Line 34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48" name="Line 34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49" name="Line 34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0" name="Line 35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1" name="Line 35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2" name="Line 35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3" name="Line 35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4" name="Line 35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5" name="Line 35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6" name="Line 35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7" name="Line 35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8" name="Line 35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59" name="Line 35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0" name="Line 36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1" name="Line 36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2" name="Line 36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3" name="Line 36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4" name="Line 36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5" name="Line 36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6" name="Line 36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7" name="Line 36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8" name="Line 36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9" name="Line 36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70" name="Line 37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71" name="Line 37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72" name="Line 37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73" name="Line 37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74" name="Line 37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75" name="Line 37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76" name="Line 37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77" name="Line 37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78" name="Line 37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79" name="Line 37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80" name="Line 38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81" name="Line 38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82" name="Line 38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83" name="Line 38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84" name="Line 38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85" name="Line 38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86" name="Line 38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87" name="Line 38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88" name="Line 38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89" name="Line 38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90" name="Line 39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91" name="Line 39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92" name="Line 39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93" name="Line 39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94" name="Line 39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95" name="Line 39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96" name="Line 39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97" name="Line 39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98" name="Line 39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99" name="Line 39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00" name="Line 40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1" name="Line 401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2" name="Line 402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3" name="Line 403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4" name="Line 404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5" name="Line 405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6" name="Line 406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7" name="Line 407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8" name="Line 408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09" name="Line 409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10" name="Line 410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11" name="Line 411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12" name="Line 412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13" name="Line 413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14" name="Line 414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15" name="Line 415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16" name="Line 416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17" name="Line 417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18" name="Line 418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19" name="Line 419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20" name="Line 420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21" name="Line 421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22" name="Line 422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23" name="Line 423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24" name="Line 424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25" name="Line 425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26" name="Line 426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27" name="Line 427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28" name="Line 428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29" name="Line 429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30" name="Line 430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31" name="Line 431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32" name="Line 432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33" name="Line 433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34" name="Line 434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35" name="Line 435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36" name="Line 436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37" name="Line 437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38" name="Line 438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39" name="Line 439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40" name="Line 440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41" name="Line 441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42" name="Line 442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43" name="Line 443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44" name="Line 444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45" name="Line 445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46" name="Line 446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47" name="Line 447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48" name="Line 448"/>
        <xdr:cNvSpPr>
          <a:spLocks/>
        </xdr:cNvSpPr>
      </xdr:nvSpPr>
      <xdr:spPr>
        <a:xfrm>
          <a:off x="278130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49" name="Line 44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0" name="Line 45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1" name="Line 45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2" name="Line 45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3" name="Line 45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4" name="Line 45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5" name="Line 45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6" name="Line 45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7" name="Line 45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8" name="Line 45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59" name="Line 45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60" name="Line 46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61" name="Line 46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62" name="Line 46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63" name="Line 46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64" name="Line 46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65" name="Line 46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66" name="Line 46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67" name="Line 46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68" name="Line 46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69" name="Line 46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70" name="Line 47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71" name="Line 47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72" name="Line 47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73" name="Line 47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74" name="Line 47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75" name="Line 47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76" name="Line 47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77" name="Line 47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78" name="Line 47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79" name="Line 47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80" name="Line 48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81" name="Line 48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82" name="Line 48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83" name="Line 48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84" name="Line 48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85" name="Line 48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86" name="Line 48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87" name="Line 48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88" name="Line 48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89" name="Line 48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90" name="Line 49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91" name="Line 49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92" name="Line 49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93" name="Line 49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94" name="Line 49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95" name="Line 49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96" name="Line 49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97" name="Line 49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98" name="Line 49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99" name="Line 49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00" name="Line 50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01" name="Line 50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02" name="Line 50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03" name="Line 50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04" name="Line 50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05" name="Line 50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06" name="Line 50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07" name="Line 50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08" name="Line 50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09" name="Line 50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10" name="Line 51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11" name="Line 51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12" name="Line 51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13" name="Line 51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14" name="Line 51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15" name="Line 51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16" name="Line 51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17" name="Line 51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18" name="Line 51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19" name="Line 51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20" name="Line 52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21" name="Line 52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22" name="Line 52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23" name="Line 52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24" name="Line 52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25" name="Line 52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26" name="Line 52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27" name="Line 52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28" name="Line 52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29" name="Line 52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0" name="Line 53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1" name="Line 53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2" name="Line 53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3" name="Line 53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4" name="Line 53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5" name="Line 53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6" name="Line 53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7" name="Line 53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8" name="Line 53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39" name="Line 53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0" name="Line 54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1" name="Line 54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2" name="Line 54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3" name="Line 54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4" name="Line 54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5" name="Line 54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6" name="Line 54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7" name="Line 54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8" name="Line 54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49" name="Line 54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50" name="Line 55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51" name="Line 55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52" name="Line 55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53" name="Line 55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54" name="Line 55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55" name="Line 55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56" name="Line 55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57" name="Line 55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58" name="Line 55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59" name="Line 55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60" name="Line 56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61" name="Line 56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62" name="Line 56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63" name="Line 56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64" name="Line 56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65" name="Line 56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66" name="Line 56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67" name="Line 56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68" name="Line 56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69" name="Line 56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70" name="Line 57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71" name="Line 57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72" name="Line 57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73" name="Line 57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74" name="Line 57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75" name="Line 57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76" name="Line 57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77" name="Line 57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78" name="Line 57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79" name="Line 57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80" name="Line 58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81" name="Line 58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82" name="Line 58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83" name="Line 58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84" name="Line 58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85" name="Line 58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86" name="Line 58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87" name="Line 58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88" name="Line 58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89" name="Line 58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90" name="Line 59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91" name="Line 59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92" name="Line 59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93" name="Line 59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94" name="Line 59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95" name="Line 59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96" name="Line 59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97" name="Line 59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98" name="Line 59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99" name="Line 59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00" name="Line 60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01" name="Line 60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02" name="Line 60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03" name="Line 60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04" name="Line 60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05" name="Line 60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06" name="Line 60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07" name="Line 60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08" name="Line 60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09" name="Line 60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10" name="Line 61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11" name="Line 61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12" name="Line 61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13" name="Line 61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14" name="Line 61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15" name="Line 61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16" name="Line 61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17" name="Line 61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18" name="Line 61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19" name="Line 61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0" name="Line 62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1" name="Line 62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2" name="Line 62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3" name="Line 62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4" name="Line 62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5" name="Line 62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6" name="Line 62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7" name="Line 62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8" name="Line 62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29" name="Line 62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0" name="Line 63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1" name="Line 63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2" name="Line 63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3" name="Line 63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4" name="Line 63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5" name="Line 63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6" name="Line 63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7" name="Line 63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8" name="Line 63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39" name="Line 63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40" name="Line 64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41" name="Line 64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42" name="Line 64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43" name="Line 64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44" name="Line 64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45" name="Line 64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46" name="Line 64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47" name="Line 64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48" name="Line 64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49" name="Line 64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50" name="Line 65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51" name="Line 65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52" name="Line 65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53" name="Line 65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54" name="Line 65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55" name="Line 65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56" name="Line 65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57" name="Line 65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58" name="Line 65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59" name="Line 65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60" name="Line 66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61" name="Line 66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62" name="Line 66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63" name="Line 66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64" name="Line 66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65" name="Line 66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66" name="Line 66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67" name="Line 66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68" name="Line 66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69" name="Line 66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70" name="Line 67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71" name="Line 67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72" name="Line 67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73" name="Line 67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74" name="Line 67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75" name="Line 67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76" name="Line 67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77" name="Line 67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78" name="Line 67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79" name="Line 67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80" name="Line 68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81" name="Line 68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82" name="Line 68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83" name="Line 68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84" name="Line 68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85" name="Line 68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86" name="Line 68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87" name="Line 68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88" name="Line 68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89" name="Line 68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90" name="Line 69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91" name="Line 69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92" name="Line 69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93" name="Line 69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94" name="Line 69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95" name="Line 69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96" name="Line 69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97" name="Line 69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98" name="Line 69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99" name="Line 69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00" name="Line 70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01" name="Line 70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02" name="Line 70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03" name="Line 70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04" name="Line 70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05" name="Line 70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06" name="Line 70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07" name="Line 70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08" name="Line 70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09" name="Line 70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0" name="Line 71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1" name="Line 71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2" name="Line 71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3" name="Line 71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4" name="Line 71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5" name="Line 71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6" name="Line 71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7" name="Line 71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8" name="Line 71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19" name="Line 71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20" name="Line 72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21" name="Line 72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22" name="Line 72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23" name="Line 72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24" name="Line 72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25" name="Line 72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26" name="Line 72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27" name="Line 72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28" name="Line 72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29" name="Line 72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30" name="Line 73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31" name="Line 73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32" name="Line 73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33" name="Line 73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34" name="Line 73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35" name="Line 73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36" name="Line 73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37" name="Line 73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38" name="Line 73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39" name="Line 73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40" name="Line 74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41" name="Line 74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42" name="Line 74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43" name="Line 74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44" name="Line 74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45" name="Line 74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46" name="Line 74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47" name="Line 74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48" name="Line 74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49" name="Line 74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50" name="Line 75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51" name="Line 75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52" name="Line 75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53" name="Line 75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54" name="Line 75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55" name="Line 75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56" name="Line 75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57" name="Line 75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58" name="Line 75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59" name="Line 75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60" name="Line 76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61" name="Line 76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62" name="Line 76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63" name="Line 76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64" name="Line 76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65" name="Line 76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66" name="Line 76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67" name="Line 76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68" name="Line 76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69" name="Line 76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70" name="Line 77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71" name="Line 77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72" name="Line 77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73" name="Line 77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74" name="Line 77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75" name="Line 77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76" name="Line 77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77" name="Line 777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78" name="Line 778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79" name="Line 779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80" name="Line 780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81" name="Line 781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82" name="Line 782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83" name="Line 783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84" name="Line 784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85" name="Line 785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786" name="Line 786"/>
        <xdr:cNvSpPr>
          <a:spLocks/>
        </xdr:cNvSpPr>
      </xdr:nvSpPr>
      <xdr:spPr>
        <a:xfrm>
          <a:off x="2781300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87" name="Line 78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88" name="Line 78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89" name="Line 78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90" name="Line 79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91" name="Line 79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92" name="Line 79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93" name="Line 79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94" name="Line 79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95" name="Line 79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96" name="Line 79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97" name="Line 79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98" name="Line 79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799" name="Line 79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00" name="Line 80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01" name="Line 80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02" name="Line 80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03" name="Line 80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04" name="Line 80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05" name="Line 80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06" name="Line 80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07" name="Line 80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08" name="Line 80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09" name="Line 80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10" name="Line 81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11" name="Line 81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12" name="Line 81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13" name="Line 81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14" name="Line 81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15" name="Line 81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16" name="Line 81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17" name="Line 81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18" name="Line 81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19" name="Line 81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20" name="Line 82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21" name="Line 82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22" name="Line 82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23" name="Line 82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24" name="Line 82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25" name="Line 82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26" name="Line 82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27" name="Line 82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28" name="Line 82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29" name="Line 82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30" name="Line 83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31" name="Line 83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32" name="Line 83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33" name="Line 83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34" name="Line 83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35" name="Line 83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36" name="Line 83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37" name="Line 83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38" name="Line 83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39" name="Line 83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40" name="Line 84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41" name="Line 84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42" name="Line 84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43" name="Line 84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44" name="Line 84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45" name="Line 84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46" name="Line 84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47" name="Line 84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48" name="Line 84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49" name="Line 84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50" name="Line 85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51" name="Line 85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52" name="Line 85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53" name="Line 85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54" name="Line 85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55" name="Line 85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56" name="Line 85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57" name="Line 85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58" name="Line 85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59" name="Line 85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60" name="Line 86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61" name="Line 86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62" name="Line 86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63" name="Line 86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64" name="Line 86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65" name="Line 86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66" name="Line 86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67" name="Line 86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68" name="Line 86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69" name="Line 86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70" name="Line 87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71" name="Line 87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72" name="Line 87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73" name="Line 87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74" name="Line 87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75" name="Line 87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76" name="Line 87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77" name="Line 87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78" name="Line 87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79" name="Line 87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80" name="Line 88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81" name="Line 88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82" name="Line 88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83" name="Line 88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84" name="Line 88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85" name="Line 88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86" name="Line 88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87" name="Line 88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88" name="Line 88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89" name="Line 88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90" name="Line 89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91" name="Line 89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92" name="Line 89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93" name="Line 89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94" name="Line 89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95" name="Line 89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96" name="Line 89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97" name="Line 89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98" name="Line 89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899" name="Line 89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00" name="Line 90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01" name="Line 90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02" name="Line 90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03" name="Line 90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04" name="Line 90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05" name="Line 90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06" name="Line 90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07" name="Line 90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08" name="Line 90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09" name="Line 90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10" name="Line 91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11" name="Line 91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12" name="Line 91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13" name="Line 91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14" name="Line 91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15" name="Line 91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16" name="Line 91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17" name="Line 91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18" name="Line 91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19" name="Line 91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20" name="Line 92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21" name="Line 92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22" name="Line 92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23" name="Line 92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24" name="Line 92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25" name="Line 92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26" name="Line 92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27" name="Line 92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28" name="Line 92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29" name="Line 92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30" name="Line 93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31" name="Line 93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32" name="Line 93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33" name="Line 93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34" name="Line 93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35" name="Line 93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36" name="Line 93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37" name="Line 93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38" name="Line 93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39" name="Line 93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40" name="Line 94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41" name="Line 94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42" name="Line 94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43" name="Line 94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44" name="Line 94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45" name="Line 94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46" name="Line 94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47" name="Line 94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48" name="Line 94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49" name="Line 94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50" name="Line 95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51" name="Line 95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52" name="Line 95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53" name="Line 95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54" name="Line 95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55" name="Line 95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56" name="Line 95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57" name="Line 95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58" name="Line 95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59" name="Line 95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60" name="Line 96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61" name="Line 96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62" name="Line 96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63" name="Line 96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64" name="Line 96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65" name="Line 96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66" name="Line 96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67" name="Line 96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68" name="Line 96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69" name="Line 969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70" name="Line 970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71" name="Line 971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72" name="Line 972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73" name="Line 973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74" name="Line 974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75" name="Line 975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76" name="Line 976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77" name="Line 977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978" name="Line 978"/>
        <xdr:cNvSpPr>
          <a:spLocks/>
        </xdr:cNvSpPr>
      </xdr:nvSpPr>
      <xdr:spPr>
        <a:xfrm>
          <a:off x="2781300" y="294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80" zoomScaleNormal="80" workbookViewId="0" topLeftCell="A1">
      <selection activeCell="G13" sqref="G13"/>
    </sheetView>
  </sheetViews>
  <sheetFormatPr defaultColWidth="9.59765625" defaultRowHeight="13.5"/>
  <cols>
    <col min="1" max="1" width="58.3984375" style="0" customWidth="1"/>
    <col min="2" max="2" width="12" style="0" customWidth="1"/>
    <col min="3" max="14" width="13.59765625" style="0" customWidth="1"/>
    <col min="15" max="15" width="23.59765625" style="0" customWidth="1"/>
    <col min="16" max="16" width="15.19921875" style="17" customWidth="1"/>
    <col min="17" max="19" width="15" style="0" customWidth="1"/>
  </cols>
  <sheetData>
    <row r="1" spans="1:25" ht="33.75" customHeight="1">
      <c r="A1" s="103" t="s">
        <v>12</v>
      </c>
      <c r="B1" s="104"/>
      <c r="C1" s="32" t="s">
        <v>1</v>
      </c>
      <c r="D1" s="32" t="s">
        <v>2</v>
      </c>
      <c r="E1" s="32" t="s">
        <v>3</v>
      </c>
      <c r="F1" s="32" t="s">
        <v>4</v>
      </c>
      <c r="G1" s="32" t="s">
        <v>0</v>
      </c>
      <c r="H1" s="32" t="s">
        <v>9</v>
      </c>
      <c r="I1" s="32" t="s">
        <v>10</v>
      </c>
      <c r="J1" s="32" t="s">
        <v>5</v>
      </c>
      <c r="K1" s="32" t="s">
        <v>11</v>
      </c>
      <c r="L1" s="32" t="s">
        <v>6</v>
      </c>
      <c r="M1" s="32" t="s">
        <v>7</v>
      </c>
      <c r="N1" s="32" t="s">
        <v>8</v>
      </c>
      <c r="P1" s="86" t="s">
        <v>35</v>
      </c>
      <c r="Q1" s="75" t="s">
        <v>1</v>
      </c>
      <c r="R1" s="32" t="s">
        <v>2</v>
      </c>
      <c r="S1" s="67" t="s">
        <v>3</v>
      </c>
      <c r="T1" s="18"/>
      <c r="U1" s="18"/>
      <c r="V1" s="18"/>
      <c r="W1" s="18"/>
      <c r="X1" s="18"/>
      <c r="Y1" s="18"/>
    </row>
    <row r="2" spans="1:25" ht="24.75" customHeight="1">
      <c r="A2" s="105" t="s">
        <v>13</v>
      </c>
      <c r="B2" s="106"/>
      <c r="C2" s="76">
        <v>148565</v>
      </c>
      <c r="D2" s="26">
        <v>144879</v>
      </c>
      <c r="E2" s="68">
        <v>168122</v>
      </c>
      <c r="F2" s="76">
        <v>148565</v>
      </c>
      <c r="G2" s="26">
        <v>144879</v>
      </c>
      <c r="H2" s="68">
        <v>168122</v>
      </c>
      <c r="I2" s="76">
        <v>148565</v>
      </c>
      <c r="J2" s="26">
        <v>144879</v>
      </c>
      <c r="K2" s="68">
        <v>168122</v>
      </c>
      <c r="L2" s="76">
        <v>148565</v>
      </c>
      <c r="M2" s="26">
        <v>144879</v>
      </c>
      <c r="N2" s="68">
        <v>168122</v>
      </c>
      <c r="P2" s="87"/>
      <c r="Q2" s="108">
        <v>148565</v>
      </c>
      <c r="R2" s="109">
        <v>144879</v>
      </c>
      <c r="S2" s="110">
        <v>168122</v>
      </c>
      <c r="T2" s="18"/>
      <c r="U2" s="18"/>
      <c r="V2" s="18"/>
      <c r="W2" s="18"/>
      <c r="X2" s="18"/>
      <c r="Y2" s="18"/>
    </row>
    <row r="3" spans="1:25" ht="24.75" customHeight="1">
      <c r="A3" s="82" t="s">
        <v>14</v>
      </c>
      <c r="B3" s="83"/>
      <c r="C3" s="77">
        <v>115589</v>
      </c>
      <c r="D3" s="27">
        <v>135000</v>
      </c>
      <c r="E3" s="69">
        <v>172290</v>
      </c>
      <c r="F3" s="77">
        <v>115589</v>
      </c>
      <c r="G3" s="27">
        <v>135000</v>
      </c>
      <c r="H3" s="69">
        <v>172290</v>
      </c>
      <c r="I3" s="77">
        <v>115589</v>
      </c>
      <c r="J3" s="27">
        <v>135000</v>
      </c>
      <c r="K3" s="69">
        <v>172290</v>
      </c>
      <c r="L3" s="77">
        <v>115589</v>
      </c>
      <c r="M3" s="27">
        <v>135000</v>
      </c>
      <c r="N3" s="69">
        <v>172290</v>
      </c>
      <c r="P3" s="87"/>
      <c r="Q3" s="111">
        <v>115589</v>
      </c>
      <c r="R3" s="112">
        <v>135000</v>
      </c>
      <c r="S3" s="113">
        <v>172290</v>
      </c>
      <c r="T3" s="18"/>
      <c r="U3" s="18"/>
      <c r="V3" s="18"/>
      <c r="W3" s="18"/>
      <c r="X3" s="18"/>
      <c r="Y3" s="18"/>
    </row>
    <row r="4" spans="1:25" ht="24.75" customHeight="1">
      <c r="A4" s="84" t="s">
        <v>15</v>
      </c>
      <c r="B4" s="85"/>
      <c r="C4" s="78">
        <f>(C3+C2)/2</f>
        <v>132077</v>
      </c>
      <c r="D4" s="28">
        <f>(D3+D2)/2</f>
        <v>139939.5</v>
      </c>
      <c r="E4" s="70">
        <f>(E3+E2)/2</f>
        <v>170206</v>
      </c>
      <c r="F4" s="78">
        <f>(F3+F2)/2</f>
        <v>132077</v>
      </c>
      <c r="G4" s="28">
        <f>(G3+G2)/2</f>
        <v>139939.5</v>
      </c>
      <c r="H4" s="70">
        <f>(H3+H2)/2</f>
        <v>170206</v>
      </c>
      <c r="I4" s="78">
        <f>(I3+I2)/2</f>
        <v>132077</v>
      </c>
      <c r="J4" s="28">
        <f>(J3+J2)/2</f>
        <v>139939.5</v>
      </c>
      <c r="K4" s="70">
        <f>(K3+K2)/2</f>
        <v>170206</v>
      </c>
      <c r="L4" s="78">
        <f>(L3+L2)/2</f>
        <v>132077</v>
      </c>
      <c r="M4" s="28">
        <f>(M3+M2)/2</f>
        <v>139939.5</v>
      </c>
      <c r="N4" s="70">
        <f>(N3+N2)/2</f>
        <v>170206</v>
      </c>
      <c r="P4" s="87"/>
      <c r="Q4" s="114">
        <f>(Q3+Q2)/2</f>
        <v>132077</v>
      </c>
      <c r="R4" s="115">
        <f>(R3+R2)/2</f>
        <v>139939.5</v>
      </c>
      <c r="S4" s="116">
        <f>(S3+S2)/2</f>
        <v>170206</v>
      </c>
      <c r="T4" s="18"/>
      <c r="U4" s="18"/>
      <c r="V4" s="18"/>
      <c r="W4" s="18"/>
      <c r="X4" s="18"/>
      <c r="Y4" s="18"/>
    </row>
    <row r="5" spans="1:25" ht="24.75" customHeight="1">
      <c r="A5" s="101" t="s">
        <v>29</v>
      </c>
      <c r="B5" s="102"/>
      <c r="C5" s="23">
        <v>36813</v>
      </c>
      <c r="D5" s="23">
        <v>32582</v>
      </c>
      <c r="E5" s="71">
        <v>30239</v>
      </c>
      <c r="F5" s="23">
        <v>36813</v>
      </c>
      <c r="G5" s="23">
        <v>32582</v>
      </c>
      <c r="H5" s="71">
        <v>30239</v>
      </c>
      <c r="I5" s="23">
        <v>36813</v>
      </c>
      <c r="J5" s="23">
        <v>32582</v>
      </c>
      <c r="K5" s="71">
        <v>30239</v>
      </c>
      <c r="L5" s="23">
        <v>36813</v>
      </c>
      <c r="M5" s="23">
        <v>32582</v>
      </c>
      <c r="N5" s="71">
        <v>30239</v>
      </c>
      <c r="P5" s="87"/>
      <c r="Q5" s="117">
        <v>36813</v>
      </c>
      <c r="R5" s="117">
        <v>32582</v>
      </c>
      <c r="S5" s="118">
        <v>30239</v>
      </c>
      <c r="T5" s="18"/>
      <c r="U5" s="18"/>
      <c r="V5" s="18"/>
      <c r="W5" s="18"/>
      <c r="X5" s="18"/>
      <c r="Y5" s="18"/>
    </row>
    <row r="6" spans="1:25" ht="24.75" customHeight="1">
      <c r="A6" s="93" t="s">
        <v>34</v>
      </c>
      <c r="B6" s="94"/>
      <c r="C6" s="41">
        <f>C5/C4</f>
        <v>0.2787237747677491</v>
      </c>
      <c r="D6" s="41">
        <f>D5/D4</f>
        <v>0.23282918689862406</v>
      </c>
      <c r="E6" s="72">
        <f>E5/E4</f>
        <v>0.17766118703218453</v>
      </c>
      <c r="F6" s="41">
        <f>F5/F4</f>
        <v>0.2787237747677491</v>
      </c>
      <c r="G6" s="41">
        <f>G5/G4</f>
        <v>0.23282918689862406</v>
      </c>
      <c r="H6" s="72">
        <f>H5/H4</f>
        <v>0.17766118703218453</v>
      </c>
      <c r="I6" s="41">
        <f>I5/I4</f>
        <v>0.2787237747677491</v>
      </c>
      <c r="J6" s="41">
        <f>J5/J4</f>
        <v>0.23282918689862406</v>
      </c>
      <c r="K6" s="72">
        <f>K5/K4</f>
        <v>0.17766118703218453</v>
      </c>
      <c r="L6" s="41">
        <f>L5/L4</f>
        <v>0.2787237747677491</v>
      </c>
      <c r="M6" s="41">
        <f>M5/M4</f>
        <v>0.23282918689862406</v>
      </c>
      <c r="N6" s="72">
        <f>N5/N4</f>
        <v>0.17766118703218453</v>
      </c>
      <c r="P6" s="87"/>
      <c r="Q6" s="41">
        <f>Q5/Q4</f>
        <v>0.2787237747677491</v>
      </c>
      <c r="R6" s="41">
        <f>R5/R4</f>
        <v>0.23282918689862406</v>
      </c>
      <c r="S6" s="72">
        <f>S5/S4</f>
        <v>0.17766118703218453</v>
      </c>
      <c r="T6" s="18"/>
      <c r="U6" s="18"/>
      <c r="V6" s="18"/>
      <c r="W6" s="18"/>
      <c r="X6" s="18"/>
      <c r="Y6" s="18"/>
    </row>
    <row r="7" spans="1:25" ht="24.75" customHeight="1">
      <c r="A7" s="24" t="s">
        <v>16</v>
      </c>
      <c r="B7" s="31">
        <v>0.28</v>
      </c>
      <c r="C7" s="79">
        <f>$B7-C6</f>
        <v>0.001276225232250905</v>
      </c>
      <c r="D7" s="42">
        <f>$B7-D6</f>
        <v>0.04717081310137597</v>
      </c>
      <c r="E7" s="73">
        <f>$B7-E6</f>
        <v>0.1023388129678155</v>
      </c>
      <c r="F7" s="79">
        <f>$B7-F6</f>
        <v>0.001276225232250905</v>
      </c>
      <c r="G7" s="42">
        <f>$B7-G6</f>
        <v>0.04717081310137597</v>
      </c>
      <c r="H7" s="73">
        <f>$B7-H6</f>
        <v>0.1023388129678155</v>
      </c>
      <c r="I7" s="79">
        <f>$B7-I6</f>
        <v>0.001276225232250905</v>
      </c>
      <c r="J7" s="42">
        <f>$B7-J6</f>
        <v>0.04717081310137597</v>
      </c>
      <c r="K7" s="73">
        <f>$B7-K6</f>
        <v>0.1023388129678155</v>
      </c>
      <c r="L7" s="79">
        <f>$B7-L6</f>
        <v>0.001276225232250905</v>
      </c>
      <c r="M7" s="42">
        <f>$B7-M6</f>
        <v>0.04717081310137597</v>
      </c>
      <c r="N7" s="73">
        <f>$B7-N6</f>
        <v>0.1023388129678155</v>
      </c>
      <c r="P7" s="87"/>
      <c r="Q7" s="79">
        <f>$B7-Q6</f>
        <v>0.001276225232250905</v>
      </c>
      <c r="R7" s="42">
        <f>$B7-R6</f>
        <v>0.04717081310137597</v>
      </c>
      <c r="S7" s="73">
        <f>$B7-S6</f>
        <v>0.1023388129678155</v>
      </c>
      <c r="T7" s="18"/>
      <c r="U7" s="18"/>
      <c r="V7" s="18"/>
      <c r="W7" s="18"/>
      <c r="X7" s="18"/>
      <c r="Y7" s="18"/>
    </row>
    <row r="8" spans="1:19" ht="24.75" customHeight="1" thickBot="1">
      <c r="A8" s="95" t="s">
        <v>33</v>
      </c>
      <c r="B8" s="96"/>
      <c r="C8" s="80">
        <f>$B12*MAXA(C7*100,0)</f>
        <v>6.3811261612545245</v>
      </c>
      <c r="D8" s="43">
        <f>$B12*MAXA(D7*100,0)</f>
        <v>235.85406550687983</v>
      </c>
      <c r="E8" s="74">
        <f>$B12*MAXA(E7*100,0)</f>
        <v>511.69406483907744</v>
      </c>
      <c r="F8" s="80">
        <f>$B12*MAXA(F7*100,0)</f>
        <v>6.3811261612545245</v>
      </c>
      <c r="G8" s="43">
        <f>$B12*MAXA(G7*100,0)</f>
        <v>235.85406550687983</v>
      </c>
      <c r="H8" s="74">
        <f>$B12*MAXA(H7*100,0)</f>
        <v>511.69406483907744</v>
      </c>
      <c r="I8" s="80">
        <f>$B12*MAXA(I7*100,0)</f>
        <v>6.3811261612545245</v>
      </c>
      <c r="J8" s="43">
        <f>$B12*MAXA(J7*100,0)</f>
        <v>235.85406550687983</v>
      </c>
      <c r="K8" s="74">
        <f>$B12*MAXA(K7*100,0)</f>
        <v>511.69406483907744</v>
      </c>
      <c r="L8" s="80">
        <f>$B12*MAXA(L7*100,0)</f>
        <v>6.3811261612545245</v>
      </c>
      <c r="M8" s="43">
        <f>$B12*MAXA(M7*100,0)</f>
        <v>235.85406550687983</v>
      </c>
      <c r="N8" s="74">
        <f>$B12*MAXA(N7*100,0)</f>
        <v>511.69406483907744</v>
      </c>
      <c r="P8" s="87"/>
      <c r="Q8" s="80">
        <f>$B12*MAXA(Q7*100,0)</f>
        <v>6.3811261612545245</v>
      </c>
      <c r="R8" s="43">
        <f>$B12*MAXA(R7*100,0)</f>
        <v>235.85406550687983</v>
      </c>
      <c r="S8" s="74">
        <f>$B12*MAXA(S7*100,0)</f>
        <v>511.69406483907744</v>
      </c>
    </row>
    <row r="9" spans="1:19" ht="24.75" customHeight="1" thickBot="1">
      <c r="A9" s="97" t="s">
        <v>19</v>
      </c>
      <c r="B9" s="98"/>
      <c r="C9" s="48">
        <f aca="true" t="shared" si="0" ref="C9:M9">0.5*C8</f>
        <v>3.1905630806272622</v>
      </c>
      <c r="D9" s="49">
        <f t="shared" si="0"/>
        <v>117.92703275343992</v>
      </c>
      <c r="E9" s="44"/>
      <c r="F9" s="50">
        <f t="shared" si="0"/>
        <v>3.1905630806272622</v>
      </c>
      <c r="G9" s="49">
        <f t="shared" si="0"/>
        <v>117.92703275343992</v>
      </c>
      <c r="H9" s="44"/>
      <c r="I9" s="48">
        <f t="shared" si="0"/>
        <v>3.1905630806272622</v>
      </c>
      <c r="J9" s="49">
        <f t="shared" si="0"/>
        <v>117.92703275343992</v>
      </c>
      <c r="K9" s="44"/>
      <c r="L9" s="48">
        <f t="shared" si="0"/>
        <v>3.1905630806272622</v>
      </c>
      <c r="M9" s="49">
        <f t="shared" si="0"/>
        <v>117.92703275343992</v>
      </c>
      <c r="N9" s="45"/>
      <c r="O9" s="20"/>
      <c r="P9" s="87"/>
      <c r="Q9" s="50">
        <f>0.5*Q8</f>
        <v>3.1905630806272622</v>
      </c>
      <c r="R9" s="49">
        <f>0.5*R8</f>
        <v>117.92703275343992</v>
      </c>
      <c r="S9" s="44"/>
    </row>
    <row r="10" spans="1:19" ht="24.75" customHeight="1" thickBot="1">
      <c r="A10" s="99" t="s">
        <v>17</v>
      </c>
      <c r="B10" s="100"/>
      <c r="C10" s="46">
        <f>0.5*$B12*C7*100</f>
        <v>3.1905630806272622</v>
      </c>
      <c r="D10" s="47">
        <f>0.5*$B12*D7*100+C10</f>
        <v>121.11759583406717</v>
      </c>
      <c r="E10" s="52">
        <f>MAXA(D10+E8,0)</f>
        <v>632.8116606731446</v>
      </c>
      <c r="F10" s="46">
        <f>0.5*$B12*F7*100</f>
        <v>3.1905630806272622</v>
      </c>
      <c r="G10" s="47">
        <f>0.5*$B12*G7*100+F10</f>
        <v>121.11759583406717</v>
      </c>
      <c r="H10" s="52">
        <f>MAXA(G10+H8,0)</f>
        <v>632.8116606731446</v>
      </c>
      <c r="I10" s="46">
        <f>0.5*$B12*I7*100</f>
        <v>3.1905630806272622</v>
      </c>
      <c r="J10" s="47">
        <f>0.5*$B12*J7*100+I10</f>
        <v>121.11759583406717</v>
      </c>
      <c r="K10" s="52">
        <f>MAXA(J10+K8,0)</f>
        <v>632.8116606731446</v>
      </c>
      <c r="L10" s="46">
        <f>0.5*$B12*L7*100</f>
        <v>3.1905630806272622</v>
      </c>
      <c r="M10" s="47">
        <f>0.5*$B12*M7*100+L10</f>
        <v>121.11759583406717</v>
      </c>
      <c r="N10" s="51">
        <f>MAXA(M10+N8,0)</f>
        <v>632.8116606731446</v>
      </c>
      <c r="O10" s="20"/>
      <c r="P10" s="87"/>
      <c r="Q10" s="81">
        <f>0.5*$B12*Q7*100</f>
        <v>3.1905630806272622</v>
      </c>
      <c r="R10" s="47">
        <f>0.5*$B12*R7*100+Q10</f>
        <v>121.11759583406717</v>
      </c>
      <c r="S10" s="52">
        <f>MAXA(R10+S8,0)</f>
        <v>632.8116606731446</v>
      </c>
    </row>
    <row r="11" spans="5:19" ht="15" customHeight="1">
      <c r="E11" t="s">
        <v>23</v>
      </c>
      <c r="H11" t="s">
        <v>24</v>
      </c>
      <c r="K11" t="s">
        <v>25</v>
      </c>
      <c r="N11" t="s">
        <v>26</v>
      </c>
      <c r="P11" s="87"/>
      <c r="S11" t="s">
        <v>23</v>
      </c>
    </row>
    <row r="12" spans="1:19" ht="15" customHeight="1">
      <c r="A12" s="22" t="s">
        <v>18</v>
      </c>
      <c r="B12" s="30">
        <v>50</v>
      </c>
      <c r="E12" s="16" t="s">
        <v>27</v>
      </c>
      <c r="H12" s="16" t="s">
        <v>27</v>
      </c>
      <c r="K12" s="16" t="s">
        <v>27</v>
      </c>
      <c r="N12" s="16" t="s">
        <v>27</v>
      </c>
      <c r="P12" s="87"/>
      <c r="S12" s="16" t="s">
        <v>27</v>
      </c>
    </row>
    <row r="13" spans="1:19" s="1" customFormat="1" ht="45.75" customHeight="1" thickBot="1">
      <c r="A13" s="29" t="s">
        <v>30</v>
      </c>
      <c r="B13" s="3"/>
      <c r="C13" s="3"/>
      <c r="D13" s="3"/>
      <c r="E13" s="3"/>
      <c r="F13" s="3"/>
      <c r="G13" s="21" t="s">
        <v>31</v>
      </c>
      <c r="H13" s="3"/>
      <c r="I13" s="3"/>
      <c r="J13" s="3"/>
      <c r="K13" s="3"/>
      <c r="L13" s="3"/>
      <c r="M13" s="3"/>
      <c r="N13" s="3"/>
      <c r="P13" s="87"/>
      <c r="Q13" s="3"/>
      <c r="R13" s="3"/>
      <c r="S13" s="3"/>
    </row>
    <row r="14" spans="1:19" s="4" customFormat="1" ht="31.5" customHeight="1">
      <c r="A14" s="39" t="s">
        <v>28</v>
      </c>
      <c r="B14" s="38" t="s">
        <v>20</v>
      </c>
      <c r="C14" s="33" t="s">
        <v>1</v>
      </c>
      <c r="D14" s="34" t="s">
        <v>2</v>
      </c>
      <c r="E14" s="35" t="s">
        <v>3</v>
      </c>
      <c r="F14" s="36" t="s">
        <v>4</v>
      </c>
      <c r="G14" s="34" t="s">
        <v>0</v>
      </c>
      <c r="H14" s="37" t="s">
        <v>9</v>
      </c>
      <c r="I14" s="33" t="s">
        <v>10</v>
      </c>
      <c r="J14" s="34" t="s">
        <v>5</v>
      </c>
      <c r="K14" s="35" t="s">
        <v>11</v>
      </c>
      <c r="L14" s="36" t="s">
        <v>6</v>
      </c>
      <c r="M14" s="34" t="s">
        <v>7</v>
      </c>
      <c r="N14" s="37" t="s">
        <v>8</v>
      </c>
      <c r="P14" s="87"/>
      <c r="Q14" s="33" t="s">
        <v>1</v>
      </c>
      <c r="R14" s="34" t="s">
        <v>2</v>
      </c>
      <c r="S14" s="37" t="s">
        <v>3</v>
      </c>
    </row>
    <row r="15" spans="1:19" s="4" customFormat="1" ht="24.75" customHeight="1">
      <c r="A15" s="25" t="s">
        <v>32</v>
      </c>
      <c r="B15" s="53">
        <v>1</v>
      </c>
      <c r="C15" s="57">
        <f aca="true" t="shared" si="1" ref="C15:C28">C$9*$B15</f>
        <v>3.1905630806272622</v>
      </c>
      <c r="D15" s="57">
        <f aca="true" t="shared" si="2" ref="D15:M28">D$9*$B15</f>
        <v>117.92703275343992</v>
      </c>
      <c r="E15" s="58">
        <f aca="true" t="shared" si="3" ref="E15:E28">E$10*$B15</f>
        <v>632.8116606731446</v>
      </c>
      <c r="F15" s="59">
        <f t="shared" si="2"/>
        <v>3.1905630806272622</v>
      </c>
      <c r="G15" s="57">
        <f t="shared" si="2"/>
        <v>117.92703275343992</v>
      </c>
      <c r="H15" s="60">
        <f aca="true" t="shared" si="4" ref="H15:H28">H$10*$B15</f>
        <v>632.8116606731446</v>
      </c>
      <c r="I15" s="57">
        <f t="shared" si="2"/>
        <v>3.1905630806272622</v>
      </c>
      <c r="J15" s="57">
        <f t="shared" si="2"/>
        <v>117.92703275343992</v>
      </c>
      <c r="K15" s="58">
        <f aca="true" t="shared" si="5" ref="K15:K28">K$10*$B15</f>
        <v>632.8116606731446</v>
      </c>
      <c r="L15" s="59">
        <f t="shared" si="2"/>
        <v>3.1905630806272622</v>
      </c>
      <c r="M15" s="57">
        <f t="shared" si="2"/>
        <v>117.92703275343992</v>
      </c>
      <c r="N15" s="61">
        <f aca="true" t="shared" si="6" ref="N15:N28">N$10*$B15</f>
        <v>632.8116606731446</v>
      </c>
      <c r="O15" s="15"/>
      <c r="P15" s="87"/>
      <c r="Q15" s="57">
        <f aca="true" t="shared" si="7" ref="Q15:R28">Q$9*$B15</f>
        <v>3.1905630806272622</v>
      </c>
      <c r="R15" s="57">
        <f t="shared" si="7"/>
        <v>117.92703275343992</v>
      </c>
      <c r="S15" s="60">
        <f aca="true" t="shared" si="8" ref="S15:S28">S$10*$B15</f>
        <v>632.8116606731446</v>
      </c>
    </row>
    <row r="16" spans="1:19" s="4" customFormat="1" ht="24.75" customHeight="1">
      <c r="A16" s="25" t="s">
        <v>32</v>
      </c>
      <c r="B16" s="54">
        <v>1</v>
      </c>
      <c r="C16" s="57">
        <f t="shared" si="1"/>
        <v>3.1905630806272622</v>
      </c>
      <c r="D16" s="57">
        <f t="shared" si="2"/>
        <v>117.92703275343992</v>
      </c>
      <c r="E16" s="58">
        <f t="shared" si="3"/>
        <v>632.8116606731446</v>
      </c>
      <c r="F16" s="59">
        <f t="shared" si="2"/>
        <v>3.1905630806272622</v>
      </c>
      <c r="G16" s="57">
        <f t="shared" si="2"/>
        <v>117.92703275343992</v>
      </c>
      <c r="H16" s="60">
        <f t="shared" si="4"/>
        <v>632.8116606731446</v>
      </c>
      <c r="I16" s="57">
        <f t="shared" si="2"/>
        <v>3.1905630806272622</v>
      </c>
      <c r="J16" s="57">
        <f t="shared" si="2"/>
        <v>117.92703275343992</v>
      </c>
      <c r="K16" s="58">
        <f t="shared" si="5"/>
        <v>632.8116606731446</v>
      </c>
      <c r="L16" s="59">
        <f t="shared" si="2"/>
        <v>3.1905630806272622</v>
      </c>
      <c r="M16" s="57">
        <f t="shared" si="2"/>
        <v>117.92703275343992</v>
      </c>
      <c r="N16" s="61">
        <f t="shared" si="6"/>
        <v>632.8116606731446</v>
      </c>
      <c r="O16" s="15"/>
      <c r="P16" s="87"/>
      <c r="Q16" s="57">
        <f t="shared" si="7"/>
        <v>3.1905630806272622</v>
      </c>
      <c r="R16" s="57">
        <f t="shared" si="7"/>
        <v>117.92703275343992</v>
      </c>
      <c r="S16" s="60">
        <f t="shared" si="8"/>
        <v>632.8116606731446</v>
      </c>
    </row>
    <row r="17" spans="1:19" s="4" customFormat="1" ht="24.75" customHeight="1">
      <c r="A17" s="25" t="s">
        <v>32</v>
      </c>
      <c r="B17" s="54">
        <v>1</v>
      </c>
      <c r="C17" s="57">
        <f t="shared" si="1"/>
        <v>3.1905630806272622</v>
      </c>
      <c r="D17" s="57">
        <f t="shared" si="2"/>
        <v>117.92703275343992</v>
      </c>
      <c r="E17" s="58">
        <f t="shared" si="3"/>
        <v>632.8116606731446</v>
      </c>
      <c r="F17" s="59">
        <f t="shared" si="2"/>
        <v>3.1905630806272622</v>
      </c>
      <c r="G17" s="57">
        <f t="shared" si="2"/>
        <v>117.92703275343992</v>
      </c>
      <c r="H17" s="60">
        <f t="shared" si="4"/>
        <v>632.8116606731446</v>
      </c>
      <c r="I17" s="57">
        <f t="shared" si="2"/>
        <v>3.1905630806272622</v>
      </c>
      <c r="J17" s="57">
        <f t="shared" si="2"/>
        <v>117.92703275343992</v>
      </c>
      <c r="K17" s="58">
        <f t="shared" si="5"/>
        <v>632.8116606731446</v>
      </c>
      <c r="L17" s="59">
        <f t="shared" si="2"/>
        <v>3.1905630806272622</v>
      </c>
      <c r="M17" s="57">
        <f t="shared" si="2"/>
        <v>117.92703275343992</v>
      </c>
      <c r="N17" s="61">
        <f t="shared" si="6"/>
        <v>632.8116606731446</v>
      </c>
      <c r="P17" s="87"/>
      <c r="Q17" s="57">
        <f t="shared" si="7"/>
        <v>3.1905630806272622</v>
      </c>
      <c r="R17" s="57">
        <f t="shared" si="7"/>
        <v>117.92703275343992</v>
      </c>
      <c r="S17" s="60">
        <f t="shared" si="8"/>
        <v>632.8116606731446</v>
      </c>
    </row>
    <row r="18" spans="1:19" s="4" customFormat="1" ht="24.75" customHeight="1">
      <c r="A18" s="25" t="s">
        <v>32</v>
      </c>
      <c r="B18" s="54">
        <v>1</v>
      </c>
      <c r="C18" s="57">
        <f t="shared" si="1"/>
        <v>3.1905630806272622</v>
      </c>
      <c r="D18" s="57">
        <f t="shared" si="2"/>
        <v>117.92703275343992</v>
      </c>
      <c r="E18" s="58">
        <f t="shared" si="3"/>
        <v>632.8116606731446</v>
      </c>
      <c r="F18" s="59">
        <f t="shared" si="2"/>
        <v>3.1905630806272622</v>
      </c>
      <c r="G18" s="57">
        <f t="shared" si="2"/>
        <v>117.92703275343992</v>
      </c>
      <c r="H18" s="60">
        <f t="shared" si="4"/>
        <v>632.8116606731446</v>
      </c>
      <c r="I18" s="57">
        <f t="shared" si="2"/>
        <v>3.1905630806272622</v>
      </c>
      <c r="J18" s="57">
        <f t="shared" si="2"/>
        <v>117.92703275343992</v>
      </c>
      <c r="K18" s="58">
        <f t="shared" si="5"/>
        <v>632.8116606731446</v>
      </c>
      <c r="L18" s="59">
        <f t="shared" si="2"/>
        <v>3.1905630806272622</v>
      </c>
      <c r="M18" s="57">
        <f t="shared" si="2"/>
        <v>117.92703275343992</v>
      </c>
      <c r="N18" s="61">
        <f t="shared" si="6"/>
        <v>632.8116606731446</v>
      </c>
      <c r="P18" s="87"/>
      <c r="Q18" s="57">
        <f t="shared" si="7"/>
        <v>3.1905630806272622</v>
      </c>
      <c r="R18" s="57">
        <f t="shared" si="7"/>
        <v>117.92703275343992</v>
      </c>
      <c r="S18" s="60">
        <f t="shared" si="8"/>
        <v>632.8116606731446</v>
      </c>
    </row>
    <row r="19" spans="1:19" s="4" customFormat="1" ht="24.75" customHeight="1">
      <c r="A19" s="25" t="s">
        <v>32</v>
      </c>
      <c r="B19" s="54">
        <v>1</v>
      </c>
      <c r="C19" s="57">
        <f t="shared" si="1"/>
        <v>3.1905630806272622</v>
      </c>
      <c r="D19" s="57">
        <f t="shared" si="2"/>
        <v>117.92703275343992</v>
      </c>
      <c r="E19" s="58">
        <f t="shared" si="3"/>
        <v>632.8116606731446</v>
      </c>
      <c r="F19" s="59">
        <f t="shared" si="2"/>
        <v>3.1905630806272622</v>
      </c>
      <c r="G19" s="57">
        <f t="shared" si="2"/>
        <v>117.92703275343992</v>
      </c>
      <c r="H19" s="60">
        <f t="shared" si="4"/>
        <v>632.8116606731446</v>
      </c>
      <c r="I19" s="57">
        <f t="shared" si="2"/>
        <v>3.1905630806272622</v>
      </c>
      <c r="J19" s="57">
        <f t="shared" si="2"/>
        <v>117.92703275343992</v>
      </c>
      <c r="K19" s="58">
        <f t="shared" si="5"/>
        <v>632.8116606731446</v>
      </c>
      <c r="L19" s="59">
        <f t="shared" si="2"/>
        <v>3.1905630806272622</v>
      </c>
      <c r="M19" s="57">
        <f t="shared" si="2"/>
        <v>117.92703275343992</v>
      </c>
      <c r="N19" s="61">
        <f t="shared" si="6"/>
        <v>632.8116606731446</v>
      </c>
      <c r="O19" s="15"/>
      <c r="P19" s="87"/>
      <c r="Q19" s="57">
        <f t="shared" si="7"/>
        <v>3.1905630806272622</v>
      </c>
      <c r="R19" s="57">
        <f t="shared" si="7"/>
        <v>117.92703275343992</v>
      </c>
      <c r="S19" s="60">
        <f t="shared" si="8"/>
        <v>632.8116606731446</v>
      </c>
    </row>
    <row r="20" spans="1:19" s="4" customFormat="1" ht="24.75" customHeight="1">
      <c r="A20" s="25" t="s">
        <v>32</v>
      </c>
      <c r="B20" s="55">
        <v>1</v>
      </c>
      <c r="C20" s="57">
        <f t="shared" si="1"/>
        <v>3.1905630806272622</v>
      </c>
      <c r="D20" s="57">
        <f t="shared" si="2"/>
        <v>117.92703275343992</v>
      </c>
      <c r="E20" s="58">
        <f t="shared" si="3"/>
        <v>632.8116606731446</v>
      </c>
      <c r="F20" s="59">
        <f t="shared" si="2"/>
        <v>3.1905630806272622</v>
      </c>
      <c r="G20" s="57">
        <f t="shared" si="2"/>
        <v>117.92703275343992</v>
      </c>
      <c r="H20" s="60">
        <f t="shared" si="4"/>
        <v>632.8116606731446</v>
      </c>
      <c r="I20" s="57">
        <f t="shared" si="2"/>
        <v>3.1905630806272622</v>
      </c>
      <c r="J20" s="57">
        <f t="shared" si="2"/>
        <v>117.92703275343992</v>
      </c>
      <c r="K20" s="58">
        <f t="shared" si="5"/>
        <v>632.8116606731446</v>
      </c>
      <c r="L20" s="59">
        <f t="shared" si="2"/>
        <v>3.1905630806272622</v>
      </c>
      <c r="M20" s="57">
        <f t="shared" si="2"/>
        <v>117.92703275343992</v>
      </c>
      <c r="N20" s="61">
        <f t="shared" si="6"/>
        <v>632.8116606731446</v>
      </c>
      <c r="P20" s="87"/>
      <c r="Q20" s="57">
        <f t="shared" si="7"/>
        <v>3.1905630806272622</v>
      </c>
      <c r="R20" s="57">
        <f t="shared" si="7"/>
        <v>117.92703275343992</v>
      </c>
      <c r="S20" s="60">
        <f t="shared" si="8"/>
        <v>632.8116606731446</v>
      </c>
    </row>
    <row r="21" spans="1:19" s="4" customFormat="1" ht="24.75" customHeight="1">
      <c r="A21" s="25" t="s">
        <v>32</v>
      </c>
      <c r="B21" s="54">
        <v>1</v>
      </c>
      <c r="C21" s="57">
        <f t="shared" si="1"/>
        <v>3.1905630806272622</v>
      </c>
      <c r="D21" s="57">
        <f t="shared" si="2"/>
        <v>117.92703275343992</v>
      </c>
      <c r="E21" s="58">
        <f t="shared" si="3"/>
        <v>632.8116606731446</v>
      </c>
      <c r="F21" s="59">
        <f t="shared" si="2"/>
        <v>3.1905630806272622</v>
      </c>
      <c r="G21" s="57">
        <f t="shared" si="2"/>
        <v>117.92703275343992</v>
      </c>
      <c r="H21" s="60">
        <f t="shared" si="4"/>
        <v>632.8116606731446</v>
      </c>
      <c r="I21" s="57">
        <f t="shared" si="2"/>
        <v>3.1905630806272622</v>
      </c>
      <c r="J21" s="57">
        <f t="shared" si="2"/>
        <v>117.92703275343992</v>
      </c>
      <c r="K21" s="58">
        <f t="shared" si="5"/>
        <v>632.8116606731446</v>
      </c>
      <c r="L21" s="59">
        <f t="shared" si="2"/>
        <v>3.1905630806272622</v>
      </c>
      <c r="M21" s="57">
        <f t="shared" si="2"/>
        <v>117.92703275343992</v>
      </c>
      <c r="N21" s="61">
        <f t="shared" si="6"/>
        <v>632.8116606731446</v>
      </c>
      <c r="P21" s="87"/>
      <c r="Q21" s="57">
        <f t="shared" si="7"/>
        <v>3.1905630806272622</v>
      </c>
      <c r="R21" s="57">
        <f t="shared" si="7"/>
        <v>117.92703275343992</v>
      </c>
      <c r="S21" s="60">
        <f t="shared" si="8"/>
        <v>632.8116606731446</v>
      </c>
    </row>
    <row r="22" spans="1:19" s="4" customFormat="1" ht="24.75" customHeight="1">
      <c r="A22" s="25" t="s">
        <v>32</v>
      </c>
      <c r="B22" s="54">
        <v>1</v>
      </c>
      <c r="C22" s="57">
        <f t="shared" si="1"/>
        <v>3.1905630806272622</v>
      </c>
      <c r="D22" s="57">
        <f t="shared" si="2"/>
        <v>117.92703275343992</v>
      </c>
      <c r="E22" s="58">
        <f t="shared" si="3"/>
        <v>632.8116606731446</v>
      </c>
      <c r="F22" s="59">
        <f t="shared" si="2"/>
        <v>3.1905630806272622</v>
      </c>
      <c r="G22" s="57">
        <f t="shared" si="2"/>
        <v>117.92703275343992</v>
      </c>
      <c r="H22" s="60">
        <f t="shared" si="4"/>
        <v>632.8116606731446</v>
      </c>
      <c r="I22" s="57">
        <f t="shared" si="2"/>
        <v>3.1905630806272622</v>
      </c>
      <c r="J22" s="57">
        <f t="shared" si="2"/>
        <v>117.92703275343992</v>
      </c>
      <c r="K22" s="58">
        <f t="shared" si="5"/>
        <v>632.8116606731446</v>
      </c>
      <c r="L22" s="59">
        <f t="shared" si="2"/>
        <v>3.1905630806272622</v>
      </c>
      <c r="M22" s="57">
        <f t="shared" si="2"/>
        <v>117.92703275343992</v>
      </c>
      <c r="N22" s="61">
        <f t="shared" si="6"/>
        <v>632.8116606731446</v>
      </c>
      <c r="O22" s="15"/>
      <c r="P22" s="87"/>
      <c r="Q22" s="57">
        <f t="shared" si="7"/>
        <v>3.1905630806272622</v>
      </c>
      <c r="R22" s="57">
        <f t="shared" si="7"/>
        <v>117.92703275343992</v>
      </c>
      <c r="S22" s="60">
        <f t="shared" si="8"/>
        <v>632.8116606731446</v>
      </c>
    </row>
    <row r="23" spans="1:19" s="4" customFormat="1" ht="24.75" customHeight="1">
      <c r="A23" s="25" t="s">
        <v>32</v>
      </c>
      <c r="B23" s="53">
        <v>1</v>
      </c>
      <c r="C23" s="57">
        <f t="shared" si="1"/>
        <v>3.1905630806272622</v>
      </c>
      <c r="D23" s="57">
        <f t="shared" si="2"/>
        <v>117.92703275343992</v>
      </c>
      <c r="E23" s="58">
        <f t="shared" si="3"/>
        <v>632.8116606731446</v>
      </c>
      <c r="F23" s="59">
        <f t="shared" si="2"/>
        <v>3.1905630806272622</v>
      </c>
      <c r="G23" s="57">
        <f t="shared" si="2"/>
        <v>117.92703275343992</v>
      </c>
      <c r="H23" s="60">
        <f t="shared" si="4"/>
        <v>632.8116606731446</v>
      </c>
      <c r="I23" s="57">
        <f t="shared" si="2"/>
        <v>3.1905630806272622</v>
      </c>
      <c r="J23" s="57">
        <f t="shared" si="2"/>
        <v>117.92703275343992</v>
      </c>
      <c r="K23" s="58">
        <f t="shared" si="5"/>
        <v>632.8116606731446</v>
      </c>
      <c r="L23" s="59">
        <f t="shared" si="2"/>
        <v>3.1905630806272622</v>
      </c>
      <c r="M23" s="57">
        <f t="shared" si="2"/>
        <v>117.92703275343992</v>
      </c>
      <c r="N23" s="61">
        <f t="shared" si="6"/>
        <v>632.8116606731446</v>
      </c>
      <c r="P23" s="87"/>
      <c r="Q23" s="57">
        <f t="shared" si="7"/>
        <v>3.1905630806272622</v>
      </c>
      <c r="R23" s="57">
        <f t="shared" si="7"/>
        <v>117.92703275343992</v>
      </c>
      <c r="S23" s="60">
        <f t="shared" si="8"/>
        <v>632.8116606731446</v>
      </c>
    </row>
    <row r="24" spans="1:19" s="4" customFormat="1" ht="24.75" customHeight="1">
      <c r="A24" s="25" t="s">
        <v>32</v>
      </c>
      <c r="B24" s="54">
        <v>1</v>
      </c>
      <c r="C24" s="57">
        <f t="shared" si="1"/>
        <v>3.1905630806272622</v>
      </c>
      <c r="D24" s="57">
        <f t="shared" si="2"/>
        <v>117.92703275343992</v>
      </c>
      <c r="E24" s="58">
        <f t="shared" si="3"/>
        <v>632.8116606731446</v>
      </c>
      <c r="F24" s="59">
        <f t="shared" si="2"/>
        <v>3.1905630806272622</v>
      </c>
      <c r="G24" s="57">
        <f t="shared" si="2"/>
        <v>117.92703275343992</v>
      </c>
      <c r="H24" s="60">
        <f t="shared" si="4"/>
        <v>632.8116606731446</v>
      </c>
      <c r="I24" s="57">
        <f t="shared" si="2"/>
        <v>3.1905630806272622</v>
      </c>
      <c r="J24" s="57">
        <f t="shared" si="2"/>
        <v>117.92703275343992</v>
      </c>
      <c r="K24" s="58">
        <f t="shared" si="5"/>
        <v>632.8116606731446</v>
      </c>
      <c r="L24" s="59">
        <f t="shared" si="2"/>
        <v>3.1905630806272622</v>
      </c>
      <c r="M24" s="57">
        <f t="shared" si="2"/>
        <v>117.92703275343992</v>
      </c>
      <c r="N24" s="61">
        <f t="shared" si="6"/>
        <v>632.8116606731446</v>
      </c>
      <c r="P24" s="87"/>
      <c r="Q24" s="57"/>
      <c r="R24" s="57"/>
      <c r="S24" s="60"/>
    </row>
    <row r="25" spans="1:19" s="4" customFormat="1" ht="24.75" customHeight="1">
      <c r="A25" s="25" t="s">
        <v>32</v>
      </c>
      <c r="B25" s="54">
        <v>1</v>
      </c>
      <c r="C25" s="57">
        <f t="shared" si="1"/>
        <v>3.1905630806272622</v>
      </c>
      <c r="D25" s="57">
        <f t="shared" si="2"/>
        <v>117.92703275343992</v>
      </c>
      <c r="E25" s="58">
        <f t="shared" si="3"/>
        <v>632.8116606731446</v>
      </c>
      <c r="F25" s="59">
        <f t="shared" si="2"/>
        <v>3.1905630806272622</v>
      </c>
      <c r="G25" s="57">
        <f t="shared" si="2"/>
        <v>117.92703275343992</v>
      </c>
      <c r="H25" s="60">
        <f t="shared" si="4"/>
        <v>632.8116606731446</v>
      </c>
      <c r="I25" s="57">
        <f t="shared" si="2"/>
        <v>3.1905630806272622</v>
      </c>
      <c r="J25" s="57">
        <f t="shared" si="2"/>
        <v>117.92703275343992</v>
      </c>
      <c r="K25" s="58">
        <f t="shared" si="5"/>
        <v>632.8116606731446</v>
      </c>
      <c r="L25" s="59">
        <f t="shared" si="2"/>
        <v>3.1905630806272622</v>
      </c>
      <c r="M25" s="57">
        <f t="shared" si="2"/>
        <v>117.92703275343992</v>
      </c>
      <c r="N25" s="61">
        <f t="shared" si="6"/>
        <v>632.8116606731446</v>
      </c>
      <c r="O25" s="15"/>
      <c r="P25" s="87"/>
      <c r="Q25" s="57"/>
      <c r="R25" s="57"/>
      <c r="S25" s="60"/>
    </row>
    <row r="26" spans="1:19" s="4" customFormat="1" ht="24.75" customHeight="1">
      <c r="A26" s="25" t="s">
        <v>32</v>
      </c>
      <c r="B26" s="54">
        <v>1</v>
      </c>
      <c r="C26" s="57">
        <f t="shared" si="1"/>
        <v>3.1905630806272622</v>
      </c>
      <c r="D26" s="57">
        <f t="shared" si="2"/>
        <v>117.92703275343992</v>
      </c>
      <c r="E26" s="58">
        <f t="shared" si="3"/>
        <v>632.8116606731446</v>
      </c>
      <c r="F26" s="59">
        <f t="shared" si="2"/>
        <v>3.1905630806272622</v>
      </c>
      <c r="G26" s="57">
        <f t="shared" si="2"/>
        <v>117.92703275343992</v>
      </c>
      <c r="H26" s="60">
        <f t="shared" si="4"/>
        <v>632.8116606731446</v>
      </c>
      <c r="I26" s="57">
        <f t="shared" si="2"/>
        <v>3.1905630806272622</v>
      </c>
      <c r="J26" s="57">
        <f t="shared" si="2"/>
        <v>117.92703275343992</v>
      </c>
      <c r="K26" s="58">
        <f t="shared" si="5"/>
        <v>632.8116606731446</v>
      </c>
      <c r="L26" s="59">
        <f t="shared" si="2"/>
        <v>3.1905630806272622</v>
      </c>
      <c r="M26" s="57">
        <f t="shared" si="2"/>
        <v>117.92703275343992</v>
      </c>
      <c r="N26" s="61">
        <f t="shared" si="6"/>
        <v>632.8116606731446</v>
      </c>
      <c r="P26" s="87"/>
      <c r="Q26" s="57"/>
      <c r="R26" s="57"/>
      <c r="S26" s="60"/>
    </row>
    <row r="27" spans="1:19" s="4" customFormat="1" ht="24.75" customHeight="1">
      <c r="A27" s="25" t="s">
        <v>32</v>
      </c>
      <c r="B27" s="54">
        <v>1</v>
      </c>
      <c r="C27" s="57">
        <f t="shared" si="1"/>
        <v>3.1905630806272622</v>
      </c>
      <c r="D27" s="57">
        <f t="shared" si="2"/>
        <v>117.92703275343992</v>
      </c>
      <c r="E27" s="58">
        <f t="shared" si="3"/>
        <v>632.8116606731446</v>
      </c>
      <c r="F27" s="59">
        <f t="shared" si="2"/>
        <v>3.1905630806272622</v>
      </c>
      <c r="G27" s="57">
        <f t="shared" si="2"/>
        <v>117.92703275343992</v>
      </c>
      <c r="H27" s="60">
        <f t="shared" si="4"/>
        <v>632.8116606731446</v>
      </c>
      <c r="I27" s="57">
        <f t="shared" si="2"/>
        <v>3.1905630806272622</v>
      </c>
      <c r="J27" s="57">
        <f t="shared" si="2"/>
        <v>117.92703275343992</v>
      </c>
      <c r="K27" s="58">
        <f t="shared" si="5"/>
        <v>632.8116606731446</v>
      </c>
      <c r="L27" s="59">
        <f t="shared" si="2"/>
        <v>3.1905630806272622</v>
      </c>
      <c r="M27" s="57">
        <f t="shared" si="2"/>
        <v>117.92703275343992</v>
      </c>
      <c r="N27" s="61">
        <f t="shared" si="6"/>
        <v>632.8116606731446</v>
      </c>
      <c r="P27" s="87"/>
      <c r="Q27" s="57"/>
      <c r="R27" s="57"/>
      <c r="S27" s="60"/>
    </row>
    <row r="28" spans="1:19" s="4" customFormat="1" ht="24.75" customHeight="1" thickBot="1">
      <c r="A28" s="40" t="s">
        <v>32</v>
      </c>
      <c r="B28" s="56">
        <v>1</v>
      </c>
      <c r="C28" s="62">
        <f t="shared" si="1"/>
        <v>3.1905630806272622</v>
      </c>
      <c r="D28" s="63">
        <f t="shared" si="2"/>
        <v>117.92703275343992</v>
      </c>
      <c r="E28" s="64">
        <f t="shared" si="3"/>
        <v>632.8116606731446</v>
      </c>
      <c r="F28" s="62">
        <f t="shared" si="2"/>
        <v>3.1905630806272622</v>
      </c>
      <c r="G28" s="63">
        <f t="shared" si="2"/>
        <v>117.92703275343992</v>
      </c>
      <c r="H28" s="65">
        <f t="shared" si="4"/>
        <v>632.8116606731446</v>
      </c>
      <c r="I28" s="63">
        <f t="shared" si="2"/>
        <v>3.1905630806272622</v>
      </c>
      <c r="J28" s="63">
        <f t="shared" si="2"/>
        <v>117.92703275343992</v>
      </c>
      <c r="K28" s="64">
        <f t="shared" si="5"/>
        <v>632.8116606731446</v>
      </c>
      <c r="L28" s="62">
        <f t="shared" si="2"/>
        <v>3.1905630806272622</v>
      </c>
      <c r="M28" s="63">
        <f t="shared" si="2"/>
        <v>117.92703275343992</v>
      </c>
      <c r="N28" s="66">
        <f t="shared" si="6"/>
        <v>632.8116606731446</v>
      </c>
      <c r="P28" s="87"/>
      <c r="Q28" s="63"/>
      <c r="R28" s="63"/>
      <c r="S28" s="65"/>
    </row>
    <row r="29" spans="1:19" s="19" customFormat="1" ht="24.75" customHeight="1" thickBot="1">
      <c r="A29" s="127" t="s">
        <v>37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P29" s="87"/>
      <c r="Q29" s="125" t="s">
        <v>36</v>
      </c>
      <c r="R29" s="126"/>
      <c r="S29" s="126"/>
    </row>
    <row r="30" spans="1:19" s="4" customFormat="1" ht="24.75" customHeight="1">
      <c r="A30" s="89" t="s">
        <v>21</v>
      </c>
      <c r="B30" s="90"/>
      <c r="C30" s="5">
        <f aca="true" t="shared" si="9" ref="C30:N30">SUM(C15:C28)</f>
        <v>44.66788312878168</v>
      </c>
      <c r="D30" s="6">
        <f t="shared" si="9"/>
        <v>1650.9784585481593</v>
      </c>
      <c r="E30" s="9">
        <f t="shared" si="9"/>
        <v>8859.363249424026</v>
      </c>
      <c r="F30" s="5">
        <f t="shared" si="9"/>
        <v>44.66788312878168</v>
      </c>
      <c r="G30" s="6">
        <f t="shared" si="9"/>
        <v>1650.9784585481593</v>
      </c>
      <c r="H30" s="7">
        <f t="shared" si="9"/>
        <v>8859.363249424026</v>
      </c>
      <c r="I30" s="8">
        <f t="shared" si="9"/>
        <v>44.66788312878168</v>
      </c>
      <c r="J30" s="6">
        <f t="shared" si="9"/>
        <v>1650.9784585481593</v>
      </c>
      <c r="K30" s="9">
        <f t="shared" si="9"/>
        <v>8859.363249424026</v>
      </c>
      <c r="L30" s="5">
        <f t="shared" si="9"/>
        <v>44.66788312878168</v>
      </c>
      <c r="M30" s="6">
        <f t="shared" si="9"/>
        <v>1650.9784585481593</v>
      </c>
      <c r="N30" s="7">
        <f t="shared" si="9"/>
        <v>8859.363249424026</v>
      </c>
      <c r="P30" s="87"/>
      <c r="Q30" s="119">
        <f>SUM(Q15:Q28)</f>
        <v>28.715067725645362</v>
      </c>
      <c r="R30" s="120">
        <f>SUM(R15:R28)</f>
        <v>1061.3432947809592</v>
      </c>
      <c r="S30" s="121">
        <f>SUM(S15:S28)</f>
        <v>5695.3049460583015</v>
      </c>
    </row>
    <row r="31" spans="1:19" s="2" customFormat="1" ht="24.75" customHeight="1" thickBot="1">
      <c r="A31" s="91" t="s">
        <v>22</v>
      </c>
      <c r="B31" s="92"/>
      <c r="C31" s="10">
        <f>C30</f>
        <v>44.66788312878168</v>
      </c>
      <c r="D31" s="11">
        <f>D30+C31</f>
        <v>1695.6463416769411</v>
      </c>
      <c r="E31" s="14">
        <f>E30+D31</f>
        <v>10555.009591100967</v>
      </c>
      <c r="F31" s="10">
        <f aca="true" t="shared" si="10" ref="F31:N31">E31+F30</f>
        <v>10599.677474229748</v>
      </c>
      <c r="G31" s="11">
        <f t="shared" si="10"/>
        <v>12250.655932777907</v>
      </c>
      <c r="H31" s="12">
        <f t="shared" si="10"/>
        <v>21110.019182201933</v>
      </c>
      <c r="I31" s="13">
        <f t="shared" si="10"/>
        <v>21154.687065330716</v>
      </c>
      <c r="J31" s="11">
        <f t="shared" si="10"/>
        <v>22805.665523878874</v>
      </c>
      <c r="K31" s="14">
        <f t="shared" si="10"/>
        <v>31665.0287733029</v>
      </c>
      <c r="L31" s="10">
        <f t="shared" si="10"/>
        <v>31709.696656431683</v>
      </c>
      <c r="M31" s="11">
        <f t="shared" si="10"/>
        <v>33360.675114979844</v>
      </c>
      <c r="N31" s="12">
        <f t="shared" si="10"/>
        <v>42220.03836440387</v>
      </c>
      <c r="P31" s="88"/>
      <c r="Q31" s="122">
        <f>Q30</f>
        <v>28.715067725645362</v>
      </c>
      <c r="R31" s="123">
        <f>R30+Q31</f>
        <v>1090.0583625066047</v>
      </c>
      <c r="S31" s="124">
        <f>S30+R31</f>
        <v>6785.363308564906</v>
      </c>
    </row>
  </sheetData>
  <mergeCells count="14">
    <mergeCell ref="Q29:S29"/>
    <mergeCell ref="A1:B1"/>
    <mergeCell ref="A2:B2"/>
    <mergeCell ref="A29:N29"/>
    <mergeCell ref="A3:B3"/>
    <mergeCell ref="A4:B4"/>
    <mergeCell ref="P1:P31"/>
    <mergeCell ref="A30:B30"/>
    <mergeCell ref="A31:B31"/>
    <mergeCell ref="A6:B6"/>
    <mergeCell ref="A8:B8"/>
    <mergeCell ref="A9:B9"/>
    <mergeCell ref="A10:B10"/>
    <mergeCell ref="A5:B5"/>
  </mergeCells>
  <printOptions horizontalCentered="1"/>
  <pageMargins left="0.35" right="0.35" top="0.83" bottom="0.28" header="0.41" footer="0.25"/>
  <pageSetup horizontalDpi="300" verticalDpi="300" orientation="landscape" scale="72" r:id="rId2"/>
  <headerFooter alignWithMargins="0">
    <oddHeader>&amp;L&amp;"Exotc350 DmBd BT,Demi-Bold"&amp;22The Bio-Engineering Co.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Bio-Engineering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Dean C. Bellavia</dc:creator>
  <cp:keywords/>
  <dc:description/>
  <cp:lastModifiedBy>DEAN</cp:lastModifiedBy>
  <cp:lastPrinted>2014-08-05T21:28:20Z</cp:lastPrinted>
  <dcterms:created xsi:type="dcterms:W3CDTF">1997-03-28T11:22:42Z</dcterms:created>
  <dcterms:modified xsi:type="dcterms:W3CDTF">2014-08-17T13:55:36Z</dcterms:modified>
  <cp:category/>
  <cp:version/>
  <cp:contentType/>
  <cp:contentStatus/>
</cp:coreProperties>
</file>